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b\Download\AGREGAR_A_ACCIÓN_9_!!!_PORFA\"/>
    </mc:Choice>
  </mc:AlternateContent>
  <workbookProtection revisionsAlgorithmName="SHA-512" revisionsHashValue="RTmxEjKIsTNyFzbq3+/p5ysf5TSNSfmJB5VPHYRypynvY36R29Q8ZkTRtpqyN3nQUEv4ETiccLsRHLEaurp1QA==" revisionsSaltValue="gY5M8UYoT3HQdJRvV1nEtA==" revisionsSpinCount="100000" lockRevision="1"/>
  <bookViews>
    <workbookView xWindow="14205" yWindow="60" windowWidth="14415" windowHeight="12165"/>
  </bookViews>
  <sheets>
    <sheet name="deuda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deuda!$A$1:$E$64</definedName>
    <definedName name="Z_A598B58F_72CB_4136_B986_12CF2C294457_.wvu.PrintArea" localSheetId="0" hidden="1">deuda!$A$1:$E$64</definedName>
    <definedName name="Z_A598B58F_72CB_4136_B986_12CF2C294457_.wvu.Rows" localSheetId="0" hidden="1">deuda!$16:$16,deuda!$20:$21,deuda!$34:$34,deuda!$41:$41,deuda!$45:$46</definedName>
  </definedNames>
  <calcPr calcId="152511"/>
  <customWorkbookViews>
    <customWorkbookView name="Alex Torres - Personal View" guid="{A598B58F-72CB-4136-B986-12CF2C29445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17" i="1" l="1"/>
  <c r="D47" i="1"/>
  <c r="E47" i="1" s="1"/>
  <c r="E46" i="1"/>
  <c r="E45" i="1"/>
  <c r="E41" i="1"/>
  <c r="E22" i="1"/>
  <c r="D17" i="1"/>
  <c r="D15" i="1"/>
  <c r="E15" i="1" s="1"/>
  <c r="D14" i="1"/>
  <c r="D39" i="1" s="1"/>
  <c r="D40" i="1"/>
  <c r="E40" i="1"/>
  <c r="D42" i="1"/>
  <c r="E42" i="1"/>
  <c r="D59" i="1" l="1"/>
  <c r="E39" i="1"/>
  <c r="E59" i="1" s="1"/>
  <c r="D33" i="1"/>
  <c r="D63" i="1" s="1"/>
  <c r="E14" i="1"/>
  <c r="E33" i="1" s="1"/>
  <c r="E63" i="1" s="1"/>
</calcChain>
</file>

<file path=xl/comments1.xml><?xml version="1.0" encoding="utf-8"?>
<comments xmlns="http://schemas.openxmlformats.org/spreadsheetml/2006/main">
  <authors>
    <author>marroyo</author>
    <author>kdgarza</author>
  </authors>
  <commentList>
    <comment ref="D39" authorId="0" guid="{C8BEE930-699A-46E6-9B17-9A1984F54770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$ 22,889,993.95
FECHA 22 FEBRERO 2008</t>
        </r>
      </text>
    </comment>
    <comment ref="D40" authorId="0" guid="{EC68BF61-79EB-46D1-BE4D-536A14C5753B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$ 19,917,849.73
FECHA 22 FEBRERO  2008</t>
        </r>
      </text>
    </comment>
    <comment ref="D41" authorId="0" guid="{9094C7CA-6C74-431E-B6D5-BB876D55C6BA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$ 219,600,000.00
FECHA 10 NOVIEMBRE 2010</t>
        </r>
      </text>
    </comment>
    <comment ref="D42" authorId="1" guid="{613DD2F9-BD3C-44DC-B34E-257E7AB396B0}" shapeId="0">
      <text>
        <r>
          <rPr>
            <b/>
            <sz val="9"/>
            <color indexed="81"/>
            <rFont val="Tahoma"/>
            <family val="2"/>
          </rPr>
          <t>kdgarza:</t>
        </r>
        <r>
          <rPr>
            <sz val="9"/>
            <color indexed="81"/>
            <rFont val="Tahoma"/>
            <family val="2"/>
          </rPr>
          <t xml:space="preserve">
MONTO INICAL DEL CREDITO
$183,627,184
FECHA INICIO NOV 2016
</t>
        </r>
      </text>
    </comment>
    <comment ref="D45" authorId="0" guid="{C95B5AF8-0B8B-43FB-B190-2DF12388C852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$ 50,473,450.80
FECHA 06 DICIEMBRE 2011</t>
        </r>
      </text>
    </comment>
    <comment ref="D46" authorId="0" guid="{F4E54382-B036-40D0-9F66-89D4A8877C8B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$ 26,896,788.64
FECHA 18 JULIO 2012</t>
        </r>
      </text>
    </comment>
    <comment ref="D47" authorId="0" guid="{E8FAC009-B52F-4613-BB5D-BDD57E251D0C}" shapeId="0">
      <text>
        <r>
          <rPr>
            <b/>
            <sz val="9"/>
            <color indexed="81"/>
            <rFont val="Tahoma"/>
            <family val="2"/>
          </rPr>
          <t>marroyo:</t>
        </r>
        <r>
          <rPr>
            <sz val="9"/>
            <color indexed="81"/>
            <rFont val="Tahoma"/>
            <family val="2"/>
          </rPr>
          <t xml:space="preserve">
MONTO INICIAL DEL CREDITO
$ 41,000,000.00
FECHA SEPTIEMBRE 2015</t>
        </r>
      </text>
    </comment>
  </commentList>
</comments>
</file>

<file path=xl/sharedStrings.xml><?xml version="1.0" encoding="utf-8"?>
<sst xmlns="http://schemas.openxmlformats.org/spreadsheetml/2006/main" count="79" uniqueCount="35">
  <si>
    <t>MUNICIPIO DE SANTA CATARINA, N. L.</t>
  </si>
  <si>
    <t>ESTADO ANALÍTICO DE LA DEUDA Y OTROS PASIVOS</t>
  </si>
  <si>
    <t>DENOMINACIÓN DE LA DEUDA</t>
  </si>
  <si>
    <t>MONEDA DE CONTRATACIÓN</t>
  </si>
  <si>
    <t>INSTITUCIÓN  O PAIS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</si>
  <si>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</si>
  <si>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</si>
  <si>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</si>
  <si>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</si>
  <si>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</si>
  <si>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</si>
  <si>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BANCA DE DESARROLLO</t>
  </si>
  <si>
    <t xml:space="preserve">Cred No. 7123 </t>
  </si>
  <si>
    <t xml:space="preserve">PESOS </t>
  </si>
  <si>
    <t>BANOBRAS</t>
  </si>
  <si>
    <t xml:space="preserve">Cred No. 7124 </t>
  </si>
  <si>
    <t xml:space="preserve">Cred No. 9337  </t>
  </si>
  <si>
    <t>Cred No. 12787</t>
  </si>
  <si>
    <t>BANCA COMERCIAL</t>
  </si>
  <si>
    <t>CREDITO No 332275</t>
  </si>
  <si>
    <t>BANCO INTERACCIONES</t>
  </si>
  <si>
    <t>CREDITO No 348152</t>
  </si>
  <si>
    <t>CREDITO No 70405</t>
  </si>
  <si>
    <t>BANCO AFIRME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</si>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</sst>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12"/>
      <color theme="4" tint="-0.249977111117893"/>
      <name val="Lucida Bright"/>
      <family val="1"/>
    </font>
    <font>
      <b/>
      <sz val="11"/>
      <color theme="4" tint="-0.249977111117893"/>
      <name val="Lucida Bright"/>
      <family val="1"/>
    </font>
    <font>
      <b/>
      <sz val="12"/>
      <color theme="1"/>
      <name val="Lucida Bright"/>
      <family val="1"/>
    </font>
    <font>
      <b/>
      <sz val="11"/>
      <color theme="1"/>
      <name val="Lucida Bright"/>
      <family val="1"/>
    </font>
    <font>
      <b/>
      <sz val="10"/>
      <color theme="1"/>
      <name val="Lucida Bright"/>
      <family val="1"/>
    </font>
    <font>
      <sz val="10"/>
      <color theme="1"/>
      <name val="Lucida Bright"/>
      <family val="1"/>
    </font>
    <font>
      <b/>
      <sz val="10"/>
      <color indexed="8"/>
      <name val="Lucida Bright"/>
      <family val="1"/>
    </font>
    <font>
      <sz val="10"/>
      <name val="Lucida Bright"/>
      <family val="1"/>
    </font>
    <font>
      <b/>
      <sz val="10"/>
      <name val="Lucida Bright"/>
      <family val="1"/>
    </font>
    <font>
      <sz val="11"/>
      <color indexed="8"/>
      <name val="Lucida Bright"/>
      <family val="1"/>
    </font>
    <font>
      <sz val="10"/>
      <color indexed="8"/>
      <name val="Lucida Bright"/>
      <family val="1"/>
    </font>
    <font>
      <b/>
      <sz val="14"/>
      <color theme="1"/>
      <name val="Lucida Bright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0" fontId="4" fillId="0" borderId="0" xfId="0" applyFont="1" applyFill="1" applyAlignment="1"/>
    <xf numFmtId="164" fontId="2" fillId="0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0" fontId="2" fillId="2" borderId="4" xfId="0" applyFont="1" applyFill="1" applyBorder="1"/>
    <xf numFmtId="0" fontId="2" fillId="2" borderId="5" xfId="0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0" fontId="5" fillId="2" borderId="1" xfId="0" applyFont="1" applyFill="1" applyBorder="1"/>
    <xf numFmtId="0" fontId="2" fillId="0" borderId="2" xfId="0" applyFont="1" applyBorder="1"/>
    <xf numFmtId="164" fontId="2" fillId="0" borderId="2" xfId="1" applyNumberFormat="1" applyFont="1" applyBorder="1"/>
    <xf numFmtId="164" fontId="2" fillId="0" borderId="7" xfId="1" applyNumberFormat="1" applyFont="1" applyBorder="1"/>
    <xf numFmtId="0" fontId="6" fillId="2" borderId="8" xfId="0" applyFont="1" applyFill="1" applyBorder="1" applyAlignment="1">
      <alignment horizontal="center"/>
    </xf>
    <xf numFmtId="0" fontId="2" fillId="0" borderId="9" xfId="0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0" fontId="6" fillId="0" borderId="11" xfId="0" applyFont="1" applyBorder="1"/>
    <xf numFmtId="0" fontId="2" fillId="0" borderId="11" xfId="0" applyFont="1" applyBorder="1"/>
    <xf numFmtId="0" fontId="7" fillId="0" borderId="11" xfId="0" applyFont="1" applyBorder="1"/>
    <xf numFmtId="0" fontId="8" fillId="0" borderId="9" xfId="0" applyFont="1" applyBorder="1" applyAlignment="1">
      <alignment horizontal="center"/>
    </xf>
    <xf numFmtId="0" fontId="9" fillId="0" borderId="11" xfId="0" applyFont="1" applyFill="1" applyBorder="1"/>
    <xf numFmtId="0" fontId="8" fillId="0" borderId="9" xfId="0" applyFont="1" applyBorder="1"/>
    <xf numFmtId="3" fontId="2" fillId="0" borderId="10" xfId="1" applyNumberFormat="1" applyFont="1" applyBorder="1"/>
    <xf numFmtId="43" fontId="2" fillId="0" borderId="10" xfId="1" applyFont="1" applyBorder="1"/>
    <xf numFmtId="0" fontId="1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" fillId="2" borderId="12" xfId="0" applyFont="1" applyFill="1" applyBorder="1"/>
    <xf numFmtId="0" fontId="2" fillId="2" borderId="13" xfId="0" applyFont="1" applyFill="1" applyBorder="1"/>
    <xf numFmtId="164" fontId="2" fillId="2" borderId="8" xfId="1" applyNumberFormat="1" applyFont="1" applyFill="1" applyBorder="1"/>
    <xf numFmtId="0" fontId="2" fillId="0" borderId="9" xfId="0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43" fontId="2" fillId="0" borderId="0" xfId="1" applyFont="1" applyFill="1"/>
    <xf numFmtId="164" fontId="12" fillId="0" borderId="9" xfId="2" applyNumberFormat="1" applyFont="1" applyFill="1" applyBorder="1"/>
    <xf numFmtId="164" fontId="9" fillId="0" borderId="9" xfId="2" applyNumberFormat="1" applyFont="1" applyFill="1" applyBorder="1"/>
    <xf numFmtId="164" fontId="13" fillId="0" borderId="9" xfId="2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2" borderId="14" xfId="1" applyNumberFormat="1" applyFont="1" applyFill="1" applyBorder="1"/>
    <xf numFmtId="0" fontId="6" fillId="2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14" fillId="2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0</xdr:rowOff>
    </xdr:from>
    <xdr:to>
      <xdr:col>0</xdr:col>
      <xdr:colOff>1552575</xdr:colOff>
      <xdr:row>5</xdr:row>
      <xdr:rowOff>76200</xdr:rowOff>
    </xdr:to>
    <xdr:pic>
      <xdr:nvPicPr>
        <xdr:cNvPr id="2" name="Picture 74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80975"/>
          <a:ext cx="1047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0</xdr:row>
      <xdr:rowOff>180974</xdr:rowOff>
    </xdr:from>
    <xdr:to>
      <xdr:col>4</xdr:col>
      <xdr:colOff>1456192</xdr:colOff>
      <xdr:row>1</xdr:row>
      <xdr:rowOff>85725</xdr:rowOff>
    </xdr:to>
    <xdr:pic>
      <xdr:nvPicPr>
        <xdr:cNvPr id="3" name="Picture 74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0450" y="180974"/>
          <a:ext cx="5504317" cy="85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994821D-B6A2-468B-AF28-933C8F57B728}" protected="1">
  <header guid="{5994821D-B6A2-468B-AF28-933C8F57B728}" dateTime="2017-11-10T19:59:10" maxSheetId="2" userName="Alex Torres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65"/>
  <sheetViews>
    <sheetView tabSelected="1" zoomScale="90" zoomScaleNormal="90" workbookViewId="0">
      <selection activeCell="H27" sqref="H27"/>
    </sheetView>
  </sheetViews>
  <sheetFormatPr defaultColWidth="11.42578125" defaultRowHeight="14.25" x14ac:dyDescent="0.2"/>
  <cols>
    <col min="1" max="1" width="44.5703125" style="2" bestFit="1" customWidth="1"/>
    <col min="2" max="2" width="23.5703125" style="2" customWidth="1"/>
    <col min="3" max="3" width="25.7109375" style="2" customWidth="1"/>
    <col min="4" max="4" width="20.85546875" style="4" customWidth="1"/>
    <col min="5" max="5" width="22.5703125" style="4" customWidth="1"/>
    <col min="6" max="6" width="11.42578125" style="2"/>
    <col min="7" max="7" width="16.7109375" style="3" bestFit="1" customWidth="1"/>
    <col min="8" max="8" width="17.28515625" style="3" customWidth="1"/>
    <col min="9" max="9" width="15.140625" style="4" customWidth="1"/>
    <col min="10" max="16384" width="11.42578125" style="2"/>
  </cols>
  <sheetData>
    <row r="3" spans="1:9" ht="15" x14ac:dyDescent="0.2">
      <c r="A3" s="1"/>
      <c r="B3" s="55" t="s">
        <v>0</v>
      </c>
      <c r="C3" s="55"/>
      <c r="D3" s="55"/>
      <c r="E3" s="55"/>
    </row>
    <row r="4" spans="1:9" x14ac:dyDescent="0.2">
      <c r="A4" s="1"/>
      <c r="B4" s="56" t="s">
        <v>1</v>
      </c>
      <c r="C4" s="56"/>
      <c r="D4" s="56"/>
      <c r="E4" s="56"/>
    </row>
    <row r="5" spans="1:9" x14ac:dyDescent="0.2">
      <c r="A5" s="5"/>
      <c r="B5" s="56" t="s">
        <v>34</v>
      </c>
      <c r="C5" s="56"/>
      <c r="D5" s="56"/>
      <c r="E5" s="56"/>
    </row>
    <row r="6" spans="1:9" ht="15" thickBot="1" x14ac:dyDescent="0.25">
      <c r="A6" s="1"/>
      <c r="B6" s="1"/>
      <c r="C6" s="1"/>
      <c r="D6" s="6"/>
      <c r="E6" s="6"/>
    </row>
    <row r="7" spans="1:9" s="11" customFormat="1" ht="29.25" thickTop="1" x14ac:dyDescent="0.2">
      <c r="A7" s="7" t="s">
        <v>2</v>
      </c>
      <c r="B7" s="8" t="s">
        <v>3</v>
      </c>
      <c r="C7" s="8" t="s">
        <v>4</v>
      </c>
      <c r="D7" s="9" t="s">
        <v>5</v>
      </c>
      <c r="E7" s="10" t="s">
        <v>6</v>
      </c>
      <c r="G7" s="12"/>
      <c r="H7" s="12"/>
      <c r="I7" s="13"/>
    </row>
    <row r="8" spans="1:9" ht="15" thickBot="1" x14ac:dyDescent="0.25">
      <c r="A8" s="14"/>
      <c r="B8" s="15"/>
      <c r="C8" s="15"/>
      <c r="D8" s="16"/>
      <c r="E8" s="17"/>
    </row>
    <row r="9" spans="1:9" ht="15.75" thickTop="1" x14ac:dyDescent="0.2">
      <c r="A9" s="18" t="s">
        <v>7</v>
      </c>
      <c r="B9" s="19"/>
      <c r="C9" s="19"/>
      <c r="D9" s="20"/>
      <c r="E9" s="21"/>
    </row>
    <row r="10" spans="1:9" x14ac:dyDescent="0.2">
      <c r="A10" s="22" t="s">
        <v>8</v>
      </c>
      <c r="B10" s="23"/>
      <c r="C10" s="23"/>
      <c r="D10" s="24"/>
      <c r="E10" s="25"/>
    </row>
    <row r="11" spans="1:9" x14ac:dyDescent="0.2">
      <c r="A11" s="26" t="s">
        <v>9</v>
      </c>
      <c r="B11" s="23"/>
      <c r="C11" s="23"/>
      <c r="D11" s="24"/>
      <c r="E11" s="25"/>
    </row>
    <row r="12" spans="1:9" x14ac:dyDescent="0.2">
      <c r="A12" s="27" t="s">
        <v>10</v>
      </c>
      <c r="B12" s="23"/>
      <c r="C12" s="23"/>
      <c r="D12" s="24"/>
      <c r="E12" s="25"/>
    </row>
    <row r="13" spans="1:9" x14ac:dyDescent="0.2">
      <c r="A13" s="28" t="s">
        <v>11</v>
      </c>
      <c r="B13" s="29"/>
      <c r="C13" s="23"/>
      <c r="D13" s="24"/>
      <c r="E13" s="25"/>
    </row>
    <row r="14" spans="1:9" x14ac:dyDescent="0.2">
      <c r="A14" s="30" t="s">
        <v>12</v>
      </c>
      <c r="B14" s="29" t="s">
        <v>13</v>
      </c>
      <c r="C14" s="31" t="s">
        <v>14</v>
      </c>
      <c r="D14" s="24">
        <f>90939.89*12</f>
        <v>1091278.68</v>
      </c>
      <c r="E14" s="32">
        <f>+D14-90939.89-90939.89-90939.89-90939.89-90939.89-90939.89-90939.89-90939.89-90939.89</f>
        <v>272819.66999999981</v>
      </c>
    </row>
    <row r="15" spans="1:9" x14ac:dyDescent="0.2">
      <c r="A15" s="30" t="s">
        <v>15</v>
      </c>
      <c r="B15" s="29" t="s">
        <v>13</v>
      </c>
      <c r="C15" s="31" t="s">
        <v>14</v>
      </c>
      <c r="D15" s="24">
        <f>86183.24*12</f>
        <v>1034198.8800000001</v>
      </c>
      <c r="E15" s="32">
        <f>+D15-86183.24-86183.24-86183.24-86183.24-86183.24-86183.24-86183.24-86183.24-86183.24</f>
        <v>258549.7200000002</v>
      </c>
    </row>
    <row r="16" spans="1:9" hidden="1" x14ac:dyDescent="0.2">
      <c r="A16" s="30" t="s">
        <v>16</v>
      </c>
      <c r="B16" s="29" t="s">
        <v>13</v>
      </c>
      <c r="C16" s="31" t="s">
        <v>14</v>
      </c>
      <c r="D16" s="24">
        <v>0</v>
      </c>
      <c r="E16" s="33">
        <v>0</v>
      </c>
    </row>
    <row r="17" spans="1:5" x14ac:dyDescent="0.2">
      <c r="A17" s="30" t="s">
        <v>17</v>
      </c>
      <c r="B17" s="29" t="s">
        <v>13</v>
      </c>
      <c r="C17" s="31" t="s">
        <v>14</v>
      </c>
      <c r="D17" s="24">
        <f>768314.58*12</f>
        <v>9219774.959999999</v>
      </c>
      <c r="E17" s="32">
        <f>+D17-768314.58-768314.58-768314.58-768314.58-768314.58-768314.58-768314.58-768314.58-768314.58</f>
        <v>2304943.7399999984</v>
      </c>
    </row>
    <row r="18" spans="1:5" x14ac:dyDescent="0.2">
      <c r="A18" s="27"/>
      <c r="B18" s="23"/>
      <c r="C18" s="23"/>
      <c r="D18" s="24"/>
      <c r="E18" s="33"/>
    </row>
    <row r="19" spans="1:5" x14ac:dyDescent="0.2">
      <c r="A19" s="28" t="s">
        <v>18</v>
      </c>
      <c r="B19" s="23"/>
      <c r="C19" s="23"/>
      <c r="D19" s="24"/>
      <c r="E19" s="25"/>
    </row>
    <row r="20" spans="1:5" hidden="1" x14ac:dyDescent="0.2">
      <c r="A20" s="34" t="s">
        <v>19</v>
      </c>
      <c r="B20" s="29" t="s">
        <v>13</v>
      </c>
      <c r="C20" s="34" t="s">
        <v>20</v>
      </c>
      <c r="D20" s="24">
        <v>0</v>
      </c>
      <c r="E20" s="25">
        <v>0</v>
      </c>
    </row>
    <row r="21" spans="1:5" hidden="1" x14ac:dyDescent="0.2">
      <c r="A21" s="34" t="s">
        <v>21</v>
      </c>
      <c r="B21" s="29" t="s">
        <v>13</v>
      </c>
      <c r="C21" s="34" t="s">
        <v>20</v>
      </c>
      <c r="D21" s="24">
        <v>0</v>
      </c>
      <c r="E21" s="33">
        <v>0</v>
      </c>
    </row>
    <row r="22" spans="1:5" x14ac:dyDescent="0.2">
      <c r="A22" s="34" t="s">
        <v>22</v>
      </c>
      <c r="B22" s="29" t="s">
        <v>13</v>
      </c>
      <c r="C22" s="31" t="s">
        <v>23</v>
      </c>
      <c r="D22" s="24">
        <v>13667000</v>
      </c>
      <c r="E22" s="32">
        <f>+D22-13667000</f>
        <v>0</v>
      </c>
    </row>
    <row r="23" spans="1:5" x14ac:dyDescent="0.2">
      <c r="A23" s="35"/>
      <c r="B23" s="23"/>
      <c r="C23" s="23"/>
      <c r="D23" s="24"/>
      <c r="E23" s="25"/>
    </row>
    <row r="24" spans="1:5" x14ac:dyDescent="0.2">
      <c r="A24" s="27" t="s">
        <v>24</v>
      </c>
      <c r="B24" s="23"/>
      <c r="C24" s="23"/>
      <c r="D24" s="24"/>
      <c r="E24" s="25"/>
    </row>
    <row r="25" spans="1:5" x14ac:dyDescent="0.2">
      <c r="A25" s="27"/>
      <c r="B25" s="23"/>
      <c r="C25" s="23"/>
      <c r="D25" s="24"/>
      <c r="E25" s="25"/>
    </row>
    <row r="26" spans="1:5" x14ac:dyDescent="0.2">
      <c r="A26" s="27" t="s">
        <v>25</v>
      </c>
      <c r="B26" s="23"/>
      <c r="C26" s="23"/>
      <c r="D26" s="24"/>
      <c r="E26" s="25"/>
    </row>
    <row r="27" spans="1:5" x14ac:dyDescent="0.2">
      <c r="A27" s="27"/>
      <c r="B27" s="23"/>
      <c r="C27" s="23"/>
      <c r="D27" s="24"/>
      <c r="E27" s="25"/>
    </row>
    <row r="28" spans="1:5" x14ac:dyDescent="0.2">
      <c r="A28" s="26" t="s">
        <v>26</v>
      </c>
      <c r="B28" s="23"/>
      <c r="C28" s="23"/>
      <c r="D28" s="24"/>
      <c r="E28" s="25"/>
    </row>
    <row r="29" spans="1:5" x14ac:dyDescent="0.2">
      <c r="A29" s="27" t="s">
        <v>27</v>
      </c>
      <c r="B29" s="23"/>
      <c r="C29" s="23"/>
      <c r="D29" s="24"/>
      <c r="E29" s="25"/>
    </row>
    <row r="30" spans="1:5" x14ac:dyDescent="0.2">
      <c r="A30" s="27" t="s">
        <v>28</v>
      </c>
      <c r="B30" s="23"/>
      <c r="C30" s="23"/>
      <c r="D30" s="24"/>
      <c r="E30" s="25"/>
    </row>
    <row r="31" spans="1:5" x14ac:dyDescent="0.2">
      <c r="A31" s="27" t="s">
        <v>24</v>
      </c>
      <c r="B31" s="23"/>
      <c r="C31" s="23"/>
      <c r="D31" s="24"/>
      <c r="E31" s="25"/>
    </row>
    <row r="32" spans="1:5" x14ac:dyDescent="0.2">
      <c r="A32" s="27" t="s">
        <v>25</v>
      </c>
      <c r="B32" s="23"/>
      <c r="C32" s="23"/>
      <c r="D32" s="24"/>
      <c r="E32" s="25"/>
    </row>
    <row r="33" spans="1:9" x14ac:dyDescent="0.2">
      <c r="A33" s="51" t="s">
        <v>29</v>
      </c>
      <c r="B33" s="36"/>
      <c r="C33" s="37"/>
      <c r="D33" s="38">
        <f>SUM(D13:D32)</f>
        <v>25012252.52</v>
      </c>
      <c r="E33" s="50">
        <f>SUM(E13:E32)</f>
        <v>2836313.1299999985</v>
      </c>
    </row>
    <row r="34" spans="1:9" s="1" customFormat="1" ht="5.25" hidden="1" customHeight="1" x14ac:dyDescent="0.2">
      <c r="A34" s="52"/>
      <c r="B34" s="39"/>
      <c r="C34" s="39"/>
      <c r="D34" s="40"/>
      <c r="E34" s="41"/>
      <c r="G34" s="42"/>
      <c r="H34" s="42"/>
      <c r="I34" s="6"/>
    </row>
    <row r="35" spans="1:9" x14ac:dyDescent="0.2">
      <c r="A35" s="53" t="s">
        <v>30</v>
      </c>
      <c r="B35" s="23"/>
      <c r="C35" s="23"/>
      <c r="D35" s="24"/>
      <c r="E35" s="25"/>
    </row>
    <row r="36" spans="1:9" x14ac:dyDescent="0.2">
      <c r="A36" s="26" t="s">
        <v>9</v>
      </c>
      <c r="B36" s="23"/>
      <c r="C36" s="23"/>
      <c r="D36" s="24"/>
      <c r="E36" s="25"/>
    </row>
    <row r="37" spans="1:9" x14ac:dyDescent="0.2">
      <c r="A37" s="27" t="s">
        <v>10</v>
      </c>
      <c r="B37" s="23"/>
      <c r="C37" s="23"/>
      <c r="D37" s="24"/>
      <c r="E37" s="25"/>
    </row>
    <row r="38" spans="1:9" x14ac:dyDescent="0.2">
      <c r="A38" s="28" t="s">
        <v>11</v>
      </c>
      <c r="B38" s="29"/>
      <c r="C38" s="23"/>
      <c r="D38" s="24"/>
      <c r="E38" s="25"/>
    </row>
    <row r="39" spans="1:9" x14ac:dyDescent="0.2">
      <c r="A39" s="30" t="s">
        <v>12</v>
      </c>
      <c r="B39" s="29" t="s">
        <v>13</v>
      </c>
      <c r="C39" s="31" t="s">
        <v>14</v>
      </c>
      <c r="D39" s="43">
        <f>11458857.1-D14</f>
        <v>10367578.42</v>
      </c>
      <c r="E39" s="25">
        <f>+D39</f>
        <v>10367578.42</v>
      </c>
    </row>
    <row r="40" spans="1:9" x14ac:dyDescent="0.2">
      <c r="A40" s="30" t="s">
        <v>15</v>
      </c>
      <c r="B40" s="29" t="s">
        <v>13</v>
      </c>
      <c r="C40" s="31" t="s">
        <v>14</v>
      </c>
      <c r="D40" s="43">
        <f>11634714.7-D15</f>
        <v>10600515.819999998</v>
      </c>
      <c r="E40" s="25">
        <f t="shared" ref="E40:E42" si="0">+D40</f>
        <v>10600515.819999998</v>
      </c>
    </row>
    <row r="41" spans="1:9" hidden="1" x14ac:dyDescent="0.2">
      <c r="A41" s="30" t="s">
        <v>16</v>
      </c>
      <c r="B41" s="29" t="s">
        <v>13</v>
      </c>
      <c r="C41" s="31" t="s">
        <v>14</v>
      </c>
      <c r="D41" s="43">
        <v>0</v>
      </c>
      <c r="E41" s="25">
        <f t="shared" si="0"/>
        <v>0</v>
      </c>
    </row>
    <row r="42" spans="1:9" x14ac:dyDescent="0.2">
      <c r="A42" s="30" t="s">
        <v>17</v>
      </c>
      <c r="B42" s="29" t="s">
        <v>13</v>
      </c>
      <c r="C42" s="31" t="s">
        <v>14</v>
      </c>
      <c r="D42" s="43">
        <f>182090551.3-D17</f>
        <v>172870776.34</v>
      </c>
      <c r="E42" s="25">
        <f t="shared" si="0"/>
        <v>172870776.34</v>
      </c>
    </row>
    <row r="43" spans="1:9" x14ac:dyDescent="0.2">
      <c r="A43" s="27"/>
      <c r="B43" s="23"/>
      <c r="C43" s="23"/>
      <c r="D43" s="24"/>
      <c r="E43" s="25"/>
    </row>
    <row r="44" spans="1:9" x14ac:dyDescent="0.2">
      <c r="A44" s="28" t="s">
        <v>18</v>
      </c>
      <c r="B44" s="23"/>
      <c r="C44" s="23"/>
      <c r="D44" s="24"/>
      <c r="E44" s="25"/>
    </row>
    <row r="45" spans="1:9" hidden="1" x14ac:dyDescent="0.2">
      <c r="A45" s="34" t="s">
        <v>19</v>
      </c>
      <c r="B45" s="29" t="s">
        <v>13</v>
      </c>
      <c r="C45" s="34" t="s">
        <v>20</v>
      </c>
      <c r="D45" s="44">
        <v>0</v>
      </c>
      <c r="E45" s="25">
        <f t="shared" ref="E45:E47" si="1">+D45</f>
        <v>0</v>
      </c>
    </row>
    <row r="46" spans="1:9" hidden="1" x14ac:dyDescent="0.2">
      <c r="A46" s="34" t="s">
        <v>21</v>
      </c>
      <c r="B46" s="29" t="s">
        <v>13</v>
      </c>
      <c r="C46" s="34" t="s">
        <v>20</v>
      </c>
      <c r="D46" s="45">
        <v>0</v>
      </c>
      <c r="E46" s="25">
        <f t="shared" si="1"/>
        <v>0</v>
      </c>
    </row>
    <row r="47" spans="1:9" x14ac:dyDescent="0.2">
      <c r="A47" s="34" t="s">
        <v>22</v>
      </c>
      <c r="B47" s="29" t="s">
        <v>13</v>
      </c>
      <c r="C47" s="31" t="s">
        <v>23</v>
      </c>
      <c r="D47" s="43">
        <f>27333000-D22</f>
        <v>13666000</v>
      </c>
      <c r="E47" s="25">
        <f t="shared" si="1"/>
        <v>13666000</v>
      </c>
    </row>
    <row r="48" spans="1:9" x14ac:dyDescent="0.2">
      <c r="A48" s="27"/>
      <c r="B48" s="23"/>
      <c r="C48" s="23"/>
      <c r="D48" s="24"/>
      <c r="E48" s="25"/>
    </row>
    <row r="49" spans="1:5" x14ac:dyDescent="0.2">
      <c r="A49" s="27"/>
      <c r="B49" s="23"/>
      <c r="C49" s="23"/>
      <c r="D49" s="24"/>
      <c r="E49" s="25"/>
    </row>
    <row r="50" spans="1:5" x14ac:dyDescent="0.2">
      <c r="A50" s="27" t="s">
        <v>24</v>
      </c>
      <c r="B50" s="23"/>
      <c r="C50" s="23"/>
      <c r="D50" s="24"/>
      <c r="E50" s="25"/>
    </row>
    <row r="51" spans="1:5" x14ac:dyDescent="0.2">
      <c r="A51" s="27"/>
      <c r="B51" s="23"/>
      <c r="C51" s="23"/>
      <c r="D51" s="24"/>
      <c r="E51" s="25"/>
    </row>
    <row r="52" spans="1:5" x14ac:dyDescent="0.2">
      <c r="A52" s="27" t="s">
        <v>25</v>
      </c>
      <c r="B52" s="23"/>
      <c r="C52" s="23"/>
      <c r="D52" s="24"/>
      <c r="E52" s="25"/>
    </row>
    <row r="53" spans="1:5" x14ac:dyDescent="0.2">
      <c r="A53" s="27"/>
      <c r="B53" s="23"/>
      <c r="C53" s="23"/>
      <c r="D53" s="24"/>
      <c r="E53" s="25"/>
    </row>
    <row r="54" spans="1:5" x14ac:dyDescent="0.2">
      <c r="A54" s="26" t="s">
        <v>26</v>
      </c>
      <c r="B54" s="23"/>
      <c r="C54" s="23"/>
      <c r="D54" s="24"/>
      <c r="E54" s="25"/>
    </row>
    <row r="55" spans="1:5" x14ac:dyDescent="0.2">
      <c r="A55" s="27" t="s">
        <v>27</v>
      </c>
      <c r="B55" s="23"/>
      <c r="C55" s="23"/>
      <c r="D55" s="24"/>
      <c r="E55" s="25"/>
    </row>
    <row r="56" spans="1:5" x14ac:dyDescent="0.2">
      <c r="A56" s="27" t="s">
        <v>28</v>
      </c>
      <c r="B56" s="23"/>
      <c r="C56" s="23"/>
      <c r="D56" s="24"/>
      <c r="E56" s="25"/>
    </row>
    <row r="57" spans="1:5" x14ac:dyDescent="0.2">
      <c r="A57" s="27" t="s">
        <v>24</v>
      </c>
      <c r="B57" s="23"/>
      <c r="C57" s="23"/>
      <c r="D57" s="24"/>
      <c r="E57" s="25"/>
    </row>
    <row r="58" spans="1:5" x14ac:dyDescent="0.2">
      <c r="A58" s="27" t="s">
        <v>25</v>
      </c>
      <c r="B58" s="23"/>
      <c r="C58" s="23"/>
      <c r="D58" s="24"/>
      <c r="E58" s="25"/>
    </row>
    <row r="59" spans="1:5" x14ac:dyDescent="0.2">
      <c r="A59" s="51" t="s">
        <v>31</v>
      </c>
      <c r="B59" s="36"/>
      <c r="C59" s="37"/>
      <c r="D59" s="38">
        <f>SUM(D39:D58)</f>
        <v>207504870.58000001</v>
      </c>
      <c r="E59" s="50">
        <f>SUM(E39:E58)</f>
        <v>207504870.58000001</v>
      </c>
    </row>
    <row r="60" spans="1:5" x14ac:dyDescent="0.2">
      <c r="A60" s="27"/>
      <c r="B60" s="23"/>
      <c r="C60" s="23"/>
      <c r="D60" s="24"/>
      <c r="E60" s="25"/>
    </row>
    <row r="61" spans="1:5" x14ac:dyDescent="0.2">
      <c r="A61" s="26" t="s">
        <v>32</v>
      </c>
      <c r="B61" s="23"/>
      <c r="C61" s="23"/>
      <c r="D61" s="24"/>
      <c r="E61" s="25"/>
    </row>
    <row r="62" spans="1:5" x14ac:dyDescent="0.2">
      <c r="A62" s="27"/>
      <c r="B62" s="23"/>
      <c r="C62" s="23"/>
      <c r="D62" s="24"/>
      <c r="E62" s="25"/>
    </row>
    <row r="63" spans="1:5" ht="18" x14ac:dyDescent="0.25">
      <c r="A63" s="54" t="s">
        <v>33</v>
      </c>
      <c r="B63" s="36"/>
      <c r="C63" s="37"/>
      <c r="D63" s="38">
        <f>+D33+D59+0.5+D61</f>
        <v>232517123.60000002</v>
      </c>
      <c r="E63" s="50">
        <f>+E33+E59+E61</f>
        <v>210341183.71000001</v>
      </c>
    </row>
    <row r="64" spans="1:5" ht="15" thickBot="1" x14ac:dyDescent="0.25">
      <c r="A64" s="46"/>
      <c r="B64" s="47"/>
      <c r="C64" s="47"/>
      <c r="D64" s="48"/>
      <c r="E64" s="49"/>
    </row>
    <row r="65" ht="15" thickTop="1" x14ac:dyDescent="0.2"/>
  </sheetData>
  <customSheetViews>
    <customSheetView guid="{A598B58F-72CB-4136-B986-12CF2C294457}" scale="90" fitToPage="1" hiddenRows="1">
      <selection activeCell="H27" sqref="H27"/>
      <pageMargins left="0.48" right="0.46" top="0.74803149606299213" bottom="0.74803149606299213" header="0.31496062992125984" footer="0.31496062992125984"/>
      <pageSetup scale="70" orientation="portrait" r:id="rId1"/>
    </customSheetView>
  </customSheetViews>
  <mergeCells count="3">
    <mergeCell ref="B3:E3"/>
    <mergeCell ref="B4:E4"/>
    <mergeCell ref="B5:E5"/>
  </mergeCells>
  <pageMargins left="0.48" right="0.46" top="0.74803149606299213" bottom="0.74803149606299213" header="0.31496062992125984" footer="0.31496062992125984"/>
  <pageSetup scale="7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deuda</vt:lpstr>
      <vt:lpstr>deuda!Print_Area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kdgarza</dc:creator>
  <cp:lastModifiedBy>Alex Torres</cp:lastModifiedBy>
  <cp:lastPrinted>2017-10-09T21:37:20Z</cp:lastPrinted>
  <dcterms:created xsi:type="dcterms:W3CDTF">2017-05-25T22:59:58Z</dcterms:created>
  <dcterms:modified xsi:type="dcterms:W3CDTF">2017-11-11T01:59:10Z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9cf9a804-9337-49a6-a209-10124b9452de</vt:lpwstr>
  </property>
</Properties>
</file>